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Munka1" sheetId="1" r:id="rId1"/>
  </sheets>
  <definedNames>
    <definedName name="_xlnm.Print_Area" localSheetId="0">'Munka1'!$A$1:$L$38</definedName>
  </definedNames>
  <calcPr fullCalcOnLoad="1"/>
</workbook>
</file>

<file path=xl/comments1.xml><?xml version="1.0" encoding="utf-8"?>
<comments xmlns="http://schemas.openxmlformats.org/spreadsheetml/2006/main">
  <authors>
    <author>De?k Anita</author>
    <author>Egy el?gedett Microsoft Office felhaszn?l?</author>
    <author>Marx L?szl?</author>
  </authors>
  <commentList>
    <comment ref="A5" authorId="0">
      <text>
        <r>
          <rPr>
            <sz val="9"/>
            <rFont val="Tahoma"/>
            <family val="2"/>
          </rPr>
          <t>a hitelintézeti éves  mérlegbeszámoló forrás soraira való hivatkozással</t>
        </r>
      </text>
    </comment>
    <comment ref="C5" authorId="0">
      <text>
        <r>
          <rPr>
            <sz val="9"/>
            <rFont val="Tahoma"/>
            <family val="2"/>
          </rPr>
          <t>A hivatkozott mérlegsor teljes összege a 250/2000. (XII. 24.)  Korm.rendelet és módosításai szerint</t>
        </r>
      </text>
    </comment>
    <comment ref="D5" authorId="0">
      <text>
        <r>
          <rPr>
            <sz val="9"/>
            <rFont val="Tahoma"/>
            <family val="2"/>
          </rPr>
          <t>(P)-ből biztosított 
a 2013. évi CCXXXVII. tv. 212.§ (1), (2), (3) szerint</t>
        </r>
      </text>
    </comment>
    <comment ref="E5" authorId="0">
      <text>
        <r>
          <rPr>
            <sz val="9"/>
            <rFont val="Tahoma"/>
            <family val="2"/>
          </rPr>
          <t>Díjalap-csökkentő tételek 
a tv. 213.§ (1), (2) szerint</t>
        </r>
      </text>
    </comment>
    <comment ref="F5" authorId="0">
      <text>
        <r>
          <rPr>
            <sz val="9"/>
            <rFont val="Tahoma"/>
            <family val="2"/>
          </rPr>
          <t>Díjalap</t>
        </r>
      </text>
    </comment>
    <comment ref="G5" authorId="0">
      <text>
        <r>
          <rPr>
            <sz val="10"/>
            <rFont val="Tahoma"/>
            <family val="2"/>
          </rPr>
          <t>Betét/számla darabszáma
Csak a biztosított kötelezettséghez tartozó darabszámot írja be!</t>
        </r>
      </text>
    </comment>
    <comment ref="H5" authorId="0">
      <text>
        <r>
          <rPr>
            <sz val="9"/>
            <rFont val="Tahoma"/>
            <family val="2"/>
          </rPr>
          <t>Állami szavatosággal védett állomány</t>
        </r>
      </text>
    </comment>
    <comment ref="I5" authorId="0">
      <text>
        <r>
          <rPr>
            <sz val="9"/>
            <rFont val="Tahoma"/>
            <family val="2"/>
          </rPr>
          <t>Sem állami, sem OBA biztosítással nem védett állomány</t>
        </r>
      </text>
    </comment>
    <comment ref="C18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Ide nem szabad beírni a 3.ba) 3.ca) 3bb) 3cb) cellák összegét.</t>
        </r>
      </text>
    </comment>
    <comment ref="B24" authorId="2">
      <text>
        <r>
          <rPr>
            <sz val="9"/>
            <rFont val="Tahoma"/>
            <family val="2"/>
          </rPr>
          <t xml:space="preserve">Ezer Ft-ban, 2013. december 31-én érvényes árfolyamon átszámítva, időarányos kamatokkal együtt.
</t>
        </r>
      </text>
    </comment>
    <comment ref="B25" authorId="0">
      <text>
        <r>
          <rPr>
            <sz val="9"/>
            <rFont val="Tahoma"/>
            <family val="2"/>
          </rPr>
          <t>Ezer Ft-ban, 2013. december 31-én érvényes árfolyamon átszámítva, időarányos kamatokkal együtt.</t>
        </r>
      </text>
    </comment>
    <comment ref="B27" authorId="0">
      <text>
        <r>
          <rPr>
            <sz val="9"/>
            <rFont val="Tahoma"/>
            <family val="2"/>
          </rPr>
          <t>(T) oszlop * díjkulcs</t>
        </r>
      </text>
    </comment>
    <comment ref="B28" authorId="0">
      <text>
        <r>
          <rPr>
            <sz val="9"/>
            <rFont val="Tahoma"/>
            <family val="2"/>
          </rPr>
          <t>Megegyezik az előző évi díjbevallás IV. negyedévének kétszeres szorzatával</t>
        </r>
      </text>
    </comment>
    <comment ref="B29" authorId="0">
      <text>
        <r>
          <rPr>
            <sz val="9"/>
            <rFont val="Tahoma"/>
            <family val="2"/>
          </rPr>
          <t xml:space="preserve">
(H)/2 - (I) + (K)</t>
        </r>
      </text>
    </comment>
    <comment ref="B30" authorId="0">
      <text>
        <r>
          <rPr>
            <sz val="9"/>
            <rFont val="Tahoma"/>
            <family val="2"/>
          </rPr>
          <t>(H)/4</t>
        </r>
      </text>
    </comment>
    <comment ref="A31" authorId="0">
      <text>
        <r>
          <rPr>
            <b/>
            <sz val="9"/>
            <rFont val="Tahoma"/>
            <family val="2"/>
          </rPr>
          <t>Adatok ezer Ft-ban a KBB adatállomány adatain alapulva</t>
        </r>
      </text>
    </comment>
    <comment ref="C32" authorId="0">
      <text>
        <r>
          <rPr>
            <b/>
            <sz val="9"/>
            <rFont val="Tahoma"/>
            <family val="2"/>
          </rPr>
          <t>Jelen adatszolgáltatásban:
0 -  29 691 000 Ft közé eső betétek összege ezer forintban megadva
A Betét/darabszám hányados
a 0 - 29 691 közötti tartományban lehet</t>
        </r>
      </text>
    </comment>
    <comment ref="D32" authorId="0">
      <text>
        <r>
          <rPr>
            <b/>
            <sz val="9"/>
            <rFont val="Tahoma"/>
            <family val="2"/>
          </rPr>
          <t>Jelen adatszolgáltatásban:
29 691 000 Ft feletti betétek összege ezer forintban megadva
A Betét/darabszám hányados
 29 691 feletti érték kell legyen</t>
        </r>
      </text>
    </comment>
    <comment ref="E32" authorId="2">
      <text>
        <r>
          <rPr>
            <b/>
            <sz val="9"/>
            <rFont val="Tahoma"/>
            <family val="2"/>
          </rPr>
          <t xml:space="preserve">
A Betét/darabszám hányados
 0 - 0,5 között kell legyen
</t>
        </r>
      </text>
    </comment>
    <comment ref="F32" authorId="2">
      <text>
        <r>
          <rPr>
            <b/>
            <sz val="9"/>
            <rFont val="Tahoma"/>
            <family val="2"/>
          </rPr>
          <t xml:space="preserve">
A Betét/darabszám hányados
 0,5 - 100 között kell legyen</t>
        </r>
        <r>
          <rPr>
            <sz val="9"/>
            <rFont val="Tahoma"/>
            <family val="2"/>
          </rPr>
          <t xml:space="preserve">
</t>
        </r>
      </text>
    </comment>
    <comment ref="G32" authorId="2">
      <text>
        <r>
          <rPr>
            <b/>
            <sz val="9"/>
            <rFont val="Tahoma"/>
            <family val="2"/>
          </rPr>
          <t xml:space="preserve">
A Betét/darabszám hányados
100 - 1000 között kell legyen</t>
        </r>
        <r>
          <rPr>
            <sz val="9"/>
            <rFont val="Tahoma"/>
            <family val="2"/>
          </rPr>
          <t xml:space="preserve">
</t>
        </r>
      </text>
    </comment>
    <comment ref="H32" authorId="2">
      <text>
        <r>
          <rPr>
            <b/>
            <sz val="9"/>
            <rFont val="Tahoma"/>
            <family val="2"/>
          </rPr>
          <t xml:space="preserve">
A Betét/darabszám hányados
1000 - 2000 között kell legyen</t>
        </r>
        <r>
          <rPr>
            <sz val="9"/>
            <rFont val="Tahoma"/>
            <family val="2"/>
          </rPr>
          <t xml:space="preserve">
</t>
        </r>
      </text>
    </comment>
    <comment ref="I32" authorId="2">
      <text>
        <r>
          <rPr>
            <b/>
            <sz val="9"/>
            <rFont val="Tahoma"/>
            <family val="2"/>
          </rPr>
          <t xml:space="preserve">
A Betét/darabszám hányados
2000 - 5000 között kell legyen</t>
        </r>
        <r>
          <rPr>
            <sz val="9"/>
            <rFont val="Tahoma"/>
            <family val="2"/>
          </rPr>
          <t xml:space="preserve">
</t>
        </r>
      </text>
    </comment>
    <comment ref="J32" authorId="2">
      <text>
        <r>
          <rPr>
            <b/>
            <sz val="9"/>
            <rFont val="Tahoma"/>
            <family val="2"/>
          </rPr>
          <t xml:space="preserve">
A Betét/darabszám hányados
5000 - 15000 között kell legyen</t>
        </r>
      </text>
    </comment>
    <comment ref="K32" authorId="2">
      <text>
        <r>
          <rPr>
            <b/>
            <sz val="9"/>
            <rFont val="Tahoma"/>
            <family val="2"/>
          </rPr>
          <t xml:space="preserve">
A Betét/darabszám hányados
15000 - 29691 között kell legyen</t>
        </r>
        <r>
          <rPr>
            <sz val="9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9"/>
            <rFont val="Tahoma"/>
            <family val="2"/>
          </rPr>
          <t>A 100 000 euró alatti biztosított betéttel rendelkező természetes személyek darabszáma</t>
        </r>
      </text>
    </comment>
    <comment ref="D34" authorId="2">
      <text>
        <r>
          <rPr>
            <b/>
            <sz val="9"/>
            <rFont val="Tahoma"/>
            <family val="2"/>
          </rPr>
          <t>A 100 000 euró feletti biztosított betéttel rendelkező természetes személyek darabszáma</t>
        </r>
        <r>
          <rPr>
            <sz val="9"/>
            <rFont val="Tahoma"/>
            <family val="2"/>
          </rPr>
          <t xml:space="preserve">
</t>
        </r>
      </text>
    </comment>
    <comment ref="C35" authorId="2">
      <text>
        <r>
          <rPr>
            <b/>
            <sz val="9"/>
            <rFont val="Tahoma"/>
            <family val="2"/>
          </rPr>
          <t>A 100 000 euró alatti biztosított betéttel rendelkező nem természetes személyek darabszáma</t>
        </r>
      </text>
    </comment>
    <comment ref="D35" authorId="2">
      <text>
        <r>
          <rPr>
            <b/>
            <sz val="9"/>
            <rFont val="Tahoma"/>
            <family val="2"/>
          </rPr>
          <t>A 100 000 euró feletti biztosított betéttel rendelkező nem természetes személyek darabszáma</t>
        </r>
      </text>
    </comment>
    <comment ref="C37" authorId="2">
      <text>
        <r>
          <rPr>
            <b/>
            <sz val="9"/>
            <rFont val="Tahoma"/>
            <family val="2"/>
          </rPr>
          <t>A 100 000 euró alatti biztosított betéttel rendelkező természetes személyek betéteinek összege</t>
        </r>
      </text>
    </comment>
    <comment ref="D37" authorId="2">
      <text>
        <r>
          <rPr>
            <b/>
            <sz val="9"/>
            <rFont val="Tahoma"/>
            <family val="2"/>
          </rPr>
          <t>A 100 000 euró feletti biztosított betéttel rendelkező természetes személyek betéteinek összege</t>
        </r>
      </text>
    </comment>
    <comment ref="C38" authorId="2">
      <text>
        <r>
          <rPr>
            <b/>
            <sz val="9"/>
            <rFont val="Tahoma"/>
            <family val="2"/>
          </rPr>
          <t>A 100 000 euró alatti biztosított betéttel rendelkező nem természetes személyek betéteinek összege</t>
        </r>
      </text>
    </comment>
    <comment ref="D38" authorId="2">
      <text>
        <r>
          <rPr>
            <b/>
            <sz val="9"/>
            <rFont val="Tahoma"/>
            <family val="2"/>
          </rPr>
          <t>A 100 000 euró feletti biztosított betéttel rendelkező nem természetes személyek betéteinek összege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<sst xmlns="http://schemas.openxmlformats.org/spreadsheetml/2006/main" count="71" uniqueCount="68">
  <si>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Hitelintézet OBA azonosítója:</t>
  </si>
  <si>
    <t>Kitöltés után bizalmas!</t>
  </si>
  <si>
    <t>Hitelintézet neve:</t>
  </si>
  <si>
    <r>
      <rPr>
        <b/>
        <sz val="12"/>
        <rFont val="Arial"/>
        <family val="2"/>
      </rPr>
      <t>(P)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(T) + (V) + (Z) </t>
    </r>
    <r>
      <rPr>
        <b/>
        <sz val="10"/>
        <rFont val="Arial"/>
        <family val="2"/>
      </rPr>
      <t xml:space="preserve">
</t>
    </r>
  </si>
  <si>
    <t>(R)</t>
  </si>
  <si>
    <t>(S)</t>
  </si>
  <si>
    <r>
      <rPr>
        <b/>
        <sz val="12"/>
        <rFont val="Arial"/>
        <family val="2"/>
      </rPr>
      <t xml:space="preserve">(T) </t>
    </r>
    <r>
      <rPr>
        <sz val="10"/>
        <rFont val="Arial"/>
        <family val="2"/>
      </rPr>
      <t xml:space="preserve">
 (R) - (S)</t>
    </r>
  </si>
  <si>
    <t>(U)</t>
  </si>
  <si>
    <t>(V)</t>
  </si>
  <si>
    <t>(Z)</t>
  </si>
  <si>
    <t>(A) Takarékbetétek</t>
  </si>
  <si>
    <t>2.aa)</t>
  </si>
  <si>
    <t>2.ab)</t>
  </si>
  <si>
    <t>2.ac)</t>
  </si>
  <si>
    <t>Összesen:</t>
  </si>
  <si>
    <t>(B) 
Egyéb betétek</t>
  </si>
  <si>
    <t>2.ba)</t>
  </si>
  <si>
    <t>2.bb)</t>
  </si>
  <si>
    <t>2. bc)</t>
  </si>
  <si>
    <t>(C) 
Kibocsátott értékpapírok és egyéb kötelezettségek</t>
  </si>
  <si>
    <t>3.ba)</t>
  </si>
  <si>
    <t>3.ca)</t>
  </si>
  <si>
    <t>3.bb)</t>
  </si>
  <si>
    <t>3.cb)</t>
  </si>
  <si>
    <t>Kötvény: 3.aa)+3.ab)</t>
  </si>
  <si>
    <t>Tksz.tagi hozzájár. 4.a)+7.b)</t>
  </si>
  <si>
    <t>Egyéb hátrasorolt kötelezettség 7.a)+7.c)</t>
  </si>
  <si>
    <t>(D)</t>
  </si>
  <si>
    <t>Fizetendő kamat (a passzív időbeli elhatárolásból)</t>
  </si>
  <si>
    <t>(E)</t>
  </si>
  <si>
    <t>Devizában elhelyezett megtakarítások összege</t>
  </si>
  <si>
    <t>(F)</t>
  </si>
  <si>
    <t>Külföldi fióktelepnél elhelyezett összeg</t>
  </si>
  <si>
    <t>(G)</t>
  </si>
  <si>
    <t>Díjkulcs (ezrelék)</t>
  </si>
  <si>
    <t>(H)</t>
  </si>
  <si>
    <t>(I)</t>
  </si>
  <si>
    <t>(J)</t>
  </si>
  <si>
    <t xml:space="preserve">Július 15-én esedékes egyenleg </t>
  </si>
  <si>
    <t>(K)</t>
  </si>
  <si>
    <t xml:space="preserve">Egy negyedévre eső díjfizetés (Október 15-én esedékes díjfizetés) </t>
  </si>
  <si>
    <t>Tájékoztató adatok</t>
  </si>
  <si>
    <r>
      <t xml:space="preserve">Besorolási osztály 
</t>
    </r>
    <r>
      <rPr>
        <sz val="10"/>
        <rFont val="Arial"/>
        <family val="2"/>
      </rPr>
      <t>(összegű betétállománnyal rendelkezők)</t>
    </r>
  </si>
  <si>
    <t>(T)1 
0-100 000 euró között</t>
  </si>
  <si>
    <t>(T)2 
100 000 euró feletti</t>
  </si>
  <si>
    <t xml:space="preserve">(T)11 
0-499 Ft </t>
  </si>
  <si>
    <t xml:space="preserve">(T)12 
500-100 000 Ft </t>
  </si>
  <si>
    <t xml:space="preserve">(T)13 
100 001-
1 000 000 Ft </t>
  </si>
  <si>
    <t xml:space="preserve">(T)14 
1 000 001-
2 000 000 Ft </t>
  </si>
  <si>
    <t>(T)15 
2 000 001-
5 000 000 Ft</t>
  </si>
  <si>
    <t>(T)16 
5 000 001-
15 000 000 Ft</t>
  </si>
  <si>
    <t>(L)</t>
  </si>
  <si>
    <t>Biztosított ügyfelek darabszáma</t>
  </si>
  <si>
    <t>(L)1</t>
  </si>
  <si>
    <t>Ebből természetes személyek darabszáma</t>
  </si>
  <si>
    <t>(L)2</t>
  </si>
  <si>
    <t>Nem természetes személyek darabszáma</t>
  </si>
  <si>
    <t>(M)</t>
  </si>
  <si>
    <t>Az ügyfelek betéteinek összege</t>
  </si>
  <si>
    <t>(M)1</t>
  </si>
  <si>
    <t>Ebből természetes személyek betéteinek összege</t>
  </si>
  <si>
    <t>(M)2</t>
  </si>
  <si>
    <t>Nem természetes személyek betéteinek összege</t>
  </si>
  <si>
    <t>2014. évi díjfizetési kötelezettség forintban</t>
  </si>
  <si>
    <r>
      <t>2014. I. félévre fizetett</t>
    </r>
    <r>
      <rPr>
        <sz val="11"/>
        <rFont val="Calibri"/>
        <family val="2"/>
      </rPr>
      <t xml:space="preserve"> kötelezettség</t>
    </r>
  </si>
  <si>
    <t>(T)17 
15 000 001-
29 691 000 Ft</t>
  </si>
  <si>
    <t>Betétfajta
Adatok a 2013. december 31-i állapotnak megfelelően 
ezer Ft-ban</t>
  </si>
  <si>
    <r>
      <rPr>
        <b/>
        <sz val="18"/>
        <rFont val="Arial"/>
        <family val="2"/>
      </rPr>
      <t xml:space="preserve">2014. évi díjmegállapítás segédlet </t>
    </r>
    <r>
      <rPr>
        <b/>
        <sz val="14"/>
        <rFont val="Arial"/>
        <family val="2"/>
      </rPr>
      <t xml:space="preserve">
</t>
    </r>
    <r>
      <rPr>
        <b/>
        <sz val="14"/>
        <color indexed="60"/>
        <rFont val="Arial"/>
        <family val="2"/>
      </rPr>
      <t>(OBA díjbevallásra nem alkalmas!)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</si>
</sst>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3" fillId="33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3" fontId="3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Border="1" applyAlignment="1">
      <alignment vertical="center"/>
    </xf>
    <xf numFmtId="3" fontId="0" fillId="33" borderId="16" xfId="0" applyNumberFormat="1" applyFill="1" applyBorder="1" applyAlignment="1" applyProtection="1">
      <alignment vertical="center"/>
      <protection locked="0"/>
    </xf>
    <xf numFmtId="3" fontId="0" fillId="34" borderId="16" xfId="0" applyNumberFormat="1" applyFont="1" applyFill="1" applyBorder="1" applyAlignment="1" applyProtection="1">
      <alignment vertical="center"/>
      <protection/>
    </xf>
    <xf numFmtId="3" fontId="0" fillId="33" borderId="17" xfId="0" applyNumberForma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vertical="center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4" borderId="18" xfId="0" applyNumberFormat="1" applyFont="1" applyFill="1" applyBorder="1" applyAlignment="1" applyProtection="1">
      <alignment vertical="center"/>
      <protection/>
    </xf>
    <xf numFmtId="3" fontId="0" fillId="33" borderId="19" xfId="0" applyNumberFormat="1" applyFill="1" applyBorder="1" applyAlignment="1" applyProtection="1">
      <alignment vertical="center"/>
      <protection locked="0"/>
    </xf>
    <xf numFmtId="3" fontId="0" fillId="35" borderId="20" xfId="0" applyNumberFormat="1" applyFill="1" applyBorder="1" applyAlignment="1">
      <alignment vertical="center"/>
    </xf>
    <xf numFmtId="3" fontId="0" fillId="35" borderId="2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 applyProtection="1">
      <alignment vertical="center"/>
      <protection locked="0"/>
    </xf>
    <xf numFmtId="3" fontId="0" fillId="35" borderId="20" xfId="0" applyNumberFormat="1" applyFill="1" applyBorder="1" applyAlignment="1" applyProtection="1">
      <alignment vertical="center"/>
      <protection/>
    </xf>
    <xf numFmtId="3" fontId="0" fillId="35" borderId="21" xfId="0" applyNumberFormat="1" applyFill="1" applyBorder="1" applyAlignment="1" applyProtection="1">
      <alignment vertical="center"/>
      <protection/>
    </xf>
    <xf numFmtId="3" fontId="49" fillId="0" borderId="22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16" xfId="0" applyNumberFormat="1" applyBorder="1" applyAlignment="1">
      <alignment vertical="center" wrapText="1"/>
    </xf>
    <xf numFmtId="3" fontId="0" fillId="33" borderId="16" xfId="0" applyNumberFormat="1" applyFill="1" applyBorder="1" applyAlignment="1" applyProtection="1">
      <alignment vertical="center" wrapText="1"/>
      <protection locked="0"/>
    </xf>
    <xf numFmtId="3" fontId="0" fillId="33" borderId="17" xfId="0" applyNumberFormat="1" applyFill="1" applyBorder="1" applyAlignment="1" applyProtection="1">
      <alignment vertical="center" wrapText="1"/>
      <protection locked="0"/>
    </xf>
    <xf numFmtId="3" fontId="0" fillId="35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0" fillId="35" borderId="23" xfId="0" applyNumberFormat="1" applyFill="1" applyBorder="1" applyAlignment="1" applyProtection="1">
      <alignment vertical="center"/>
      <protection/>
    </xf>
    <xf numFmtId="3" fontId="0" fillId="0" borderId="24" xfId="0" applyNumberFormat="1" applyBorder="1" applyAlignment="1">
      <alignment vertical="center"/>
    </xf>
    <xf numFmtId="3" fontId="0" fillId="0" borderId="24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 vertical="center"/>
      <protection locked="0"/>
    </xf>
    <xf numFmtId="3" fontId="0" fillId="0" borderId="18" xfId="0" applyNumberFormat="1" applyFill="1" applyBorder="1" applyAlignment="1" applyProtection="1">
      <alignment vertical="center"/>
      <protection locked="0"/>
    </xf>
    <xf numFmtId="3" fontId="0" fillId="0" borderId="19" xfId="0" applyNumberFormat="1" applyFill="1" applyBorder="1" applyAlignment="1" applyProtection="1">
      <alignment vertical="center"/>
      <protection locked="0"/>
    </xf>
    <xf numFmtId="3" fontId="0" fillId="33" borderId="18" xfId="0" applyNumberFormat="1" applyFill="1" applyBorder="1" applyAlignment="1">
      <alignment horizontal="justify" vertical="center"/>
    </xf>
    <xf numFmtId="3" fontId="0" fillId="0" borderId="18" xfId="0" applyNumberFormat="1" applyBorder="1" applyAlignment="1">
      <alignment horizontal="justify" vertical="center"/>
    </xf>
    <xf numFmtId="3" fontId="0" fillId="0" borderId="18" xfId="0" applyNumberFormat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left" vertical="center" wrapText="1"/>
    </xf>
    <xf numFmtId="164" fontId="0" fillId="33" borderId="24" xfId="0" applyNumberFormat="1" applyFill="1" applyBorder="1" applyAlignment="1" applyProtection="1">
      <alignment vertical="center"/>
      <protection locked="0"/>
    </xf>
    <xf numFmtId="3" fontId="0" fillId="36" borderId="24" xfId="0" applyNumberFormat="1" applyFill="1" applyBorder="1" applyAlignment="1" applyProtection="1">
      <alignment vertical="center"/>
      <protection/>
    </xf>
    <xf numFmtId="164" fontId="0" fillId="33" borderId="25" xfId="0" applyNumberFormat="1" applyFill="1" applyBorder="1" applyAlignment="1" applyProtection="1">
      <alignment vertical="center"/>
      <protection locked="0"/>
    </xf>
    <xf numFmtId="3" fontId="0" fillId="37" borderId="20" xfId="0" applyNumberFormat="1" applyFill="1" applyBorder="1" applyAlignment="1">
      <alignment vertical="center"/>
    </xf>
    <xf numFmtId="3" fontId="0" fillId="37" borderId="20" xfId="0" applyNumberFormat="1" applyFill="1" applyBorder="1" applyAlignment="1" applyProtection="1">
      <alignment vertical="center"/>
      <protection/>
    </xf>
    <xf numFmtId="3" fontId="0" fillId="37" borderId="21" xfId="0" applyNumberFormat="1" applyFill="1" applyBorder="1" applyAlignment="1" applyProtection="1">
      <alignment vertical="center"/>
      <protection/>
    </xf>
    <xf numFmtId="0" fontId="3" fillId="0" borderId="27" xfId="0" applyFont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33" borderId="28" xfId="0" applyNumberFormat="1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vertical="center" wrapText="1"/>
      <protection locked="0"/>
    </xf>
    <xf numFmtId="3" fontId="3" fillId="33" borderId="29" xfId="0" applyNumberFormat="1" applyFont="1" applyFill="1" applyBorder="1" applyAlignment="1" applyProtection="1">
      <alignment horizontal="center" vertical="center"/>
      <protection/>
    </xf>
    <xf numFmtId="3" fontId="3" fillId="33" borderId="30" xfId="0" applyNumberFormat="1" applyFont="1" applyFill="1" applyBorder="1" applyAlignment="1" applyProtection="1">
      <alignment horizontal="center" vertical="center"/>
      <protection/>
    </xf>
    <xf numFmtId="3" fontId="31" fillId="0" borderId="19" xfId="0" applyNumberFormat="1" applyFont="1" applyFill="1" applyBorder="1" applyAlignment="1" applyProtection="1">
      <alignment horizontal="right" vertical="center" indent="1"/>
      <protection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3" fontId="31" fillId="35" borderId="1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3" xfId="0" applyNumberFormat="1" applyFont="1" applyFill="1" applyBorder="1" applyAlignment="1" applyProtection="1">
      <alignment horizontal="right" vertical="center" inden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>
      <alignment horizontal="left" vertical="center" wrapText="1"/>
    </xf>
    <xf numFmtId="3" fontId="0" fillId="35" borderId="26" xfId="0" applyNumberFormat="1" applyFill="1" applyBorder="1" applyAlignment="1">
      <alignment vertical="center"/>
    </xf>
    <xf numFmtId="3" fontId="0" fillId="35" borderId="36" xfId="0" applyNumberFormat="1" applyFill="1" applyBorder="1" applyAlignment="1">
      <alignment vertical="center"/>
    </xf>
    <xf numFmtId="3" fontId="0" fillId="35" borderId="24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3" fillId="33" borderId="37" xfId="0" applyNumberFormat="1" applyFont="1" applyFill="1" applyBorder="1" applyAlignment="1" applyProtection="1">
      <alignment horizontal="center" vertical="center"/>
      <protection/>
    </xf>
    <xf numFmtId="3" fontId="5" fillId="33" borderId="38" xfId="0" applyNumberFormat="1" applyFont="1" applyFill="1" applyBorder="1" applyAlignment="1">
      <alignment horizontal="left" vertical="center" wrapText="1"/>
    </xf>
    <xf numFmtId="3" fontId="0" fillId="33" borderId="37" xfId="0" applyNumberFormat="1" applyFill="1" applyBorder="1" applyAlignment="1" applyProtection="1">
      <alignment vertical="center"/>
      <protection locked="0"/>
    </xf>
    <xf numFmtId="3" fontId="0" fillId="33" borderId="39" xfId="0" applyNumberFormat="1" applyFill="1" applyBorder="1" applyAlignment="1" applyProtection="1">
      <alignment vertical="center"/>
      <protection locked="0"/>
    </xf>
    <xf numFmtId="3" fontId="3" fillId="33" borderId="40" xfId="0" applyNumberFormat="1" applyFont="1" applyFill="1" applyBorder="1" applyAlignment="1" applyProtection="1">
      <alignment horizontal="center" vertical="center"/>
      <protection/>
    </xf>
    <xf numFmtId="3" fontId="5" fillId="33" borderId="41" xfId="0" applyNumberFormat="1" applyFont="1" applyFill="1" applyBorder="1" applyAlignment="1">
      <alignment horizontal="left" vertical="center" wrapText="1"/>
    </xf>
    <xf numFmtId="3" fontId="0" fillId="33" borderId="40" xfId="0" applyNumberFormat="1" applyFill="1" applyBorder="1" applyAlignment="1" applyProtection="1">
      <alignment vertical="center"/>
      <protection locked="0"/>
    </xf>
    <xf numFmtId="3" fontId="0" fillId="33" borderId="42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 applyProtection="1">
      <alignment vertical="center"/>
      <protection locked="0"/>
    </xf>
    <xf numFmtId="0" fontId="45" fillId="35" borderId="36" xfId="0" applyFont="1" applyFill="1" applyBorder="1" applyAlignment="1">
      <alignment wrapText="1"/>
    </xf>
    <xf numFmtId="3" fontId="0" fillId="33" borderId="42" xfId="0" applyNumberFormat="1" applyFill="1" applyBorder="1" applyAlignment="1">
      <alignment vertical="center" wrapText="1"/>
    </xf>
    <xf numFmtId="165" fontId="31" fillId="38" borderId="43" xfId="0" applyNumberFormat="1" applyFont="1" applyFill="1" applyBorder="1" applyAlignment="1">
      <alignment horizontal="center"/>
    </xf>
    <xf numFmtId="3" fontId="6" fillId="0" borderId="0" xfId="0" applyNumberFormat="1" applyFont="1" applyAlignment="1" applyProtection="1">
      <alignment/>
      <protection hidden="1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3" fontId="6" fillId="33" borderId="30" xfId="0" applyNumberFormat="1" applyFont="1" applyFill="1" applyBorder="1" applyAlignment="1" applyProtection="1">
      <alignment horizontal="left" vertical="center" wrapText="1"/>
      <protection/>
    </xf>
    <xf numFmtId="3" fontId="6" fillId="33" borderId="46" xfId="0" applyNumberFormat="1" applyFont="1" applyFill="1" applyBorder="1" applyAlignment="1" applyProtection="1">
      <alignment horizontal="left" vertical="center" wrapText="1"/>
      <protection/>
    </xf>
    <xf numFmtId="3" fontId="6" fillId="33" borderId="47" xfId="0" applyNumberFormat="1" applyFont="1" applyFill="1" applyBorder="1" applyAlignment="1" applyProtection="1">
      <alignment horizontal="left" vertical="center" wrapText="1"/>
      <protection/>
    </xf>
    <xf numFmtId="3" fontId="6" fillId="33" borderId="31" xfId="0" applyNumberFormat="1" applyFont="1" applyFill="1" applyBorder="1" applyAlignment="1" applyProtection="1">
      <alignment horizontal="left" vertical="center" wrapText="1"/>
      <protection/>
    </xf>
    <xf numFmtId="3" fontId="6" fillId="33" borderId="48" xfId="0" applyNumberFormat="1" applyFont="1" applyFill="1" applyBorder="1" applyAlignment="1" applyProtection="1">
      <alignment horizontal="left" vertical="center" wrapText="1"/>
      <protection/>
    </xf>
    <xf numFmtId="3" fontId="6" fillId="33" borderId="49" xfId="0" applyNumberFormat="1" applyFont="1" applyFill="1" applyBorder="1" applyAlignment="1" applyProtection="1">
      <alignment horizontal="left" vertical="center" wrapText="1"/>
      <protection/>
    </xf>
    <xf numFmtId="3" fontId="4" fillId="33" borderId="50" xfId="0" applyNumberFormat="1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>
      <alignment horizontal="center" vertical="center"/>
    </xf>
    <xf numFmtId="3" fontId="4" fillId="33" borderId="5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0" fillId="36" borderId="12" xfId="0" applyNumberFormat="1" applyFill="1" applyBorder="1" applyAlignment="1" applyProtection="1">
      <alignment horizontal="center" vertical="center"/>
      <protection/>
    </xf>
    <xf numFmtId="3" fontId="0" fillId="36" borderId="53" xfId="0" applyNumberFormat="1" applyFill="1" applyBorder="1" applyAlignment="1" applyProtection="1">
      <alignment horizontal="center" vertical="center"/>
      <protection/>
    </xf>
    <xf numFmtId="3" fontId="0" fillId="36" borderId="16" xfId="0" applyNumberFormat="1" applyFill="1" applyBorder="1" applyAlignment="1" applyProtection="1">
      <alignment horizontal="center" vertical="center"/>
      <protection/>
    </xf>
    <xf numFmtId="3" fontId="0" fillId="36" borderId="54" xfId="0" applyNumberFormat="1" applyFill="1" applyBorder="1" applyAlignment="1">
      <alignment horizontal="center" vertical="center"/>
    </xf>
    <xf numFmtId="3" fontId="0" fillId="36" borderId="48" xfId="0" applyNumberFormat="1" applyFill="1" applyBorder="1" applyAlignment="1">
      <alignment horizontal="center" vertical="center"/>
    </xf>
    <xf numFmtId="3" fontId="0" fillId="36" borderId="49" xfId="0" applyNumberFormat="1" applyFill="1" applyBorder="1" applyAlignment="1">
      <alignment horizontal="center" vertical="center"/>
    </xf>
    <xf numFmtId="3" fontId="0" fillId="36" borderId="38" xfId="0" applyNumberFormat="1" applyFill="1" applyBorder="1" applyAlignment="1">
      <alignment horizontal="center" vertical="center"/>
    </xf>
    <xf numFmtId="3" fontId="0" fillId="36" borderId="44" xfId="0" applyNumberFormat="1" applyFill="1" applyBorder="1" applyAlignment="1">
      <alignment horizontal="center" vertical="center"/>
    </xf>
    <xf numFmtId="3" fontId="0" fillId="36" borderId="45" xfId="0" applyNumberFormat="1" applyFill="1" applyBorder="1" applyAlignment="1">
      <alignment horizontal="center" vertical="center"/>
    </xf>
    <xf numFmtId="3" fontId="3" fillId="37" borderId="28" xfId="0" applyNumberFormat="1" applyFont="1" applyFill="1" applyBorder="1" applyAlignment="1">
      <alignment horizontal="left" vertical="center"/>
    </xf>
    <xf numFmtId="3" fontId="3" fillId="37" borderId="55" xfId="0" applyNumberFormat="1" applyFont="1" applyFill="1" applyBorder="1" applyAlignment="1">
      <alignment horizontal="left" vertical="center"/>
    </xf>
    <xf numFmtId="3" fontId="3" fillId="0" borderId="36" xfId="0" applyNumberFormat="1" applyFont="1" applyFill="1" applyBorder="1" applyAlignment="1">
      <alignment horizontal="left" vertical="center" wrapText="1"/>
    </xf>
    <xf numFmtId="3" fontId="3" fillId="0" borderId="56" xfId="0" applyNumberFormat="1" applyFont="1" applyFill="1" applyBorder="1" applyAlignment="1">
      <alignment horizontal="left" vertical="center" wrapText="1"/>
    </xf>
    <xf numFmtId="3" fontId="0" fillId="36" borderId="33" xfId="0" applyNumberFormat="1" applyFill="1" applyBorder="1" applyAlignment="1" applyProtection="1">
      <alignment horizontal="center" vertical="center"/>
      <protection/>
    </xf>
    <xf numFmtId="3" fontId="0" fillId="36" borderId="52" xfId="0" applyNumberFormat="1" applyFill="1" applyBorder="1" applyAlignment="1" applyProtection="1">
      <alignment horizontal="center" vertical="center"/>
      <protection/>
    </xf>
    <xf numFmtId="3" fontId="0" fillId="36" borderId="11" xfId="0" applyNumberFormat="1" applyFill="1" applyBorder="1" applyAlignment="1" applyProtection="1">
      <alignment horizontal="center" vertical="center"/>
      <protection/>
    </xf>
    <xf numFmtId="3" fontId="0" fillId="36" borderId="41" xfId="0" applyNumberFormat="1" applyFill="1" applyBorder="1" applyAlignment="1" applyProtection="1">
      <alignment horizontal="center" vertical="center"/>
      <protection/>
    </xf>
    <xf numFmtId="3" fontId="0" fillId="36" borderId="57" xfId="0" applyNumberFormat="1" applyFill="1" applyBorder="1" applyAlignment="1" applyProtection="1">
      <alignment horizontal="center" vertical="center"/>
      <protection/>
    </xf>
    <xf numFmtId="3" fontId="0" fillId="36" borderId="58" xfId="0" applyNumberFormat="1" applyFill="1" applyBorder="1" applyAlignment="1" applyProtection="1">
      <alignment horizontal="center" vertical="center"/>
      <protection/>
    </xf>
    <xf numFmtId="3" fontId="3" fillId="0" borderId="41" xfId="0" applyNumberFormat="1" applyFont="1" applyFill="1" applyBorder="1" applyAlignment="1">
      <alignment horizontal="left" vertical="center" wrapText="1"/>
    </xf>
    <xf numFmtId="3" fontId="3" fillId="0" borderId="59" xfId="0" applyNumberFormat="1" applyFont="1" applyFill="1" applyBorder="1" applyAlignment="1">
      <alignment horizontal="left" vertical="center" wrapText="1"/>
    </xf>
    <xf numFmtId="3" fontId="3" fillId="33" borderId="60" xfId="0" applyNumberFormat="1" applyFont="1" applyFill="1" applyBorder="1" applyAlignment="1">
      <alignment horizontal="center" vertical="center" wrapText="1"/>
    </xf>
    <xf numFmtId="3" fontId="3" fillId="33" borderId="61" xfId="0" applyNumberFormat="1" applyFont="1" applyFill="1" applyBorder="1" applyAlignment="1">
      <alignment horizontal="center" vertical="center" wrapText="1"/>
    </xf>
    <xf numFmtId="3" fontId="0" fillId="36" borderId="53" xfId="0" applyNumberFormat="1" applyFill="1" applyBorder="1" applyAlignment="1" applyProtection="1">
      <alignment horizontal="center" vertical="center" wrapText="1"/>
      <protection/>
    </xf>
    <xf numFmtId="3" fontId="0" fillId="36" borderId="16" xfId="0" applyNumberFormat="1" applyFill="1" applyBorder="1" applyAlignment="1" applyProtection="1">
      <alignment horizontal="center" vertical="center" wrapText="1"/>
      <protection/>
    </xf>
    <xf numFmtId="3" fontId="0" fillId="36" borderId="0" xfId="0" applyNumberFormat="1" applyFill="1" applyBorder="1" applyAlignment="1" applyProtection="1">
      <alignment horizontal="center" vertical="center"/>
      <protection/>
    </xf>
    <xf numFmtId="3" fontId="0" fillId="36" borderId="44" xfId="0" applyNumberFormat="1" applyFill="1" applyBorder="1" applyAlignment="1" applyProtection="1">
      <alignment horizontal="center" vertical="center"/>
      <protection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62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3" fontId="3" fillId="33" borderId="63" xfId="0" applyNumberFormat="1" applyFont="1" applyFill="1" applyBorder="1" applyAlignment="1">
      <alignment horizontal="center" vertical="center"/>
    </xf>
    <xf numFmtId="3" fontId="3" fillId="33" borderId="64" xfId="0" applyNumberFormat="1" applyFont="1" applyFill="1" applyBorder="1" applyAlignment="1">
      <alignment horizontal="center" vertical="center"/>
    </xf>
    <xf numFmtId="3" fontId="45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0" fillId="0" borderId="47" xfId="0" applyNumberFormat="1" applyFill="1" applyBorder="1" applyAlignment="1" applyProtection="1">
      <alignment horizontal="center" vertical="center"/>
      <protection locked="0"/>
    </xf>
    <xf numFmtId="3" fontId="0" fillId="33" borderId="63" xfId="0" applyNumberForma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0</xdr:row>
      <xdr:rowOff>781050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2" width="17.28125" style="0" customWidth="1"/>
    <col min="3" max="11" width="13.7109375" style="0" customWidth="1"/>
    <col min="13" max="13" width="9.57421875" style="90" hidden="1" customWidth="1"/>
    <col min="14" max="14" width="11.421875" style="90" hidden="1" customWidth="1"/>
  </cols>
  <sheetData>
    <row r="1" spans="1:9" ht="66.75" customHeight="1">
      <c r="A1" s="1"/>
      <c r="B1" s="136" t="s">
        <v>67</v>
      </c>
      <c r="C1" s="136"/>
      <c r="D1" s="136"/>
      <c r="E1" s="136"/>
      <c r="F1" s="136"/>
      <c r="G1" s="136"/>
      <c r="H1" s="136"/>
      <c r="I1" s="2"/>
    </row>
    <row r="2" spans="1:9" ht="15">
      <c r="A2" s="137" t="s">
        <v>0</v>
      </c>
      <c r="B2" s="138"/>
      <c r="C2" s="3"/>
      <c r="D2" s="4"/>
      <c r="E2" s="5"/>
      <c r="F2" s="5"/>
      <c r="G2" s="6"/>
      <c r="H2" s="7"/>
      <c r="I2" s="8" t="s">
        <v>1</v>
      </c>
    </row>
    <row r="3" spans="1:9" ht="15">
      <c r="A3" s="137" t="s">
        <v>2</v>
      </c>
      <c r="B3" s="138"/>
      <c r="C3" s="139"/>
      <c r="D3" s="140"/>
      <c r="E3" s="140"/>
      <c r="F3" s="141"/>
      <c r="G3" s="5"/>
      <c r="H3" s="6"/>
      <c r="I3" s="9"/>
    </row>
    <row r="4" spans="1:9" ht="15.75" thickBot="1">
      <c r="A4" s="142"/>
      <c r="B4" s="143"/>
      <c r="C4" s="143"/>
      <c r="D4" s="143"/>
      <c r="E4" s="143"/>
      <c r="F4" s="143"/>
      <c r="G4" s="143"/>
      <c r="H4" s="143"/>
      <c r="I4" s="144"/>
    </row>
    <row r="5" spans="1:9" ht="57.75" customHeight="1" thickBot="1">
      <c r="A5" s="134" t="s">
        <v>66</v>
      </c>
      <c r="B5" s="135"/>
      <c r="C5" s="10" t="s">
        <v>3</v>
      </c>
      <c r="D5" s="11" t="s">
        <v>4</v>
      </c>
      <c r="E5" s="11" t="s">
        <v>5</v>
      </c>
      <c r="F5" s="10" t="s">
        <v>6</v>
      </c>
      <c r="G5" s="11" t="s">
        <v>7</v>
      </c>
      <c r="H5" s="12" t="s">
        <v>8</v>
      </c>
      <c r="I5" s="13" t="s">
        <v>9</v>
      </c>
    </row>
    <row r="6" spans="1:15" ht="15">
      <c r="A6" s="128" t="s">
        <v>10</v>
      </c>
      <c r="B6" s="14" t="s">
        <v>11</v>
      </c>
      <c r="C6" s="15"/>
      <c r="D6" s="15"/>
      <c r="E6" s="15"/>
      <c r="F6" s="16">
        <f>+D6-E6</f>
        <v>0</v>
      </c>
      <c r="G6" s="108"/>
      <c r="H6" s="15"/>
      <c r="I6" s="17"/>
      <c r="J6" s="18" t="str">
        <f>+IF(AND(C6&gt;=D6,D6&gt;=E6,D6&gt;=F6,M6=0,N6&gt;=0),"Jó felosztás","Rossz felosztás")</f>
        <v>Jó felosztás</v>
      </c>
      <c r="M6" s="89">
        <f>C6-F6-H6-I6</f>
        <v>0</v>
      </c>
      <c r="N6" s="89">
        <f>I6-E6</f>
        <v>0</v>
      </c>
      <c r="O6" s="19"/>
    </row>
    <row r="7" spans="1:15" ht="15">
      <c r="A7" s="128"/>
      <c r="B7" s="20" t="s">
        <v>12</v>
      </c>
      <c r="C7" s="21"/>
      <c r="D7" s="21"/>
      <c r="E7" s="21"/>
      <c r="F7" s="22">
        <f>+D7-E7</f>
        <v>0</v>
      </c>
      <c r="G7" s="108"/>
      <c r="H7" s="21"/>
      <c r="I7" s="23"/>
      <c r="J7" s="18" t="str">
        <f>+IF(AND(C7&gt;=D7,D7&gt;=E7,D7&gt;=F7,M7=0,N7&gt;=0),"Jó felosztás","Rossz felosztás")</f>
        <v>Jó felosztás</v>
      </c>
      <c r="M7" s="89">
        <f aca="true" t="shared" si="0" ref="M7:M23">C7-F7-H7-I7</f>
        <v>0</v>
      </c>
      <c r="N7" s="89">
        <f aca="true" t="shared" si="1" ref="N7:N17">I7-E7</f>
        <v>0</v>
      </c>
      <c r="O7" s="19"/>
    </row>
    <row r="8" spans="1:15" ht="15">
      <c r="A8" s="128"/>
      <c r="B8" s="20" t="s">
        <v>13</v>
      </c>
      <c r="C8" s="21"/>
      <c r="D8" s="21"/>
      <c r="E8" s="21"/>
      <c r="F8" s="22">
        <f>+D8-E8</f>
        <v>0</v>
      </c>
      <c r="G8" s="109"/>
      <c r="H8" s="21"/>
      <c r="I8" s="23"/>
      <c r="J8" s="18" t="str">
        <f>+IF(AND(C8&gt;=D8,D8&gt;=E8,D8&gt;=F8,M8=0,N8&gt;=0),"Jó felosztás","Rossz felosztás")</f>
        <v>Jó felosztás</v>
      </c>
      <c r="M8" s="89">
        <f t="shared" si="0"/>
        <v>0</v>
      </c>
      <c r="N8" s="89">
        <f t="shared" si="1"/>
        <v>0</v>
      </c>
      <c r="O8" s="19"/>
    </row>
    <row r="9" spans="1:15" ht="15.75" thickBot="1">
      <c r="A9" s="129"/>
      <c r="B9" s="24" t="s">
        <v>14</v>
      </c>
      <c r="C9" s="24">
        <f>SUM(C6:C8)</f>
        <v>0</v>
      </c>
      <c r="D9" s="24">
        <f>SUM(D6:D8)</f>
        <v>0</v>
      </c>
      <c r="E9" s="24">
        <f>SUM(E6:E8)</f>
        <v>0</v>
      </c>
      <c r="F9" s="25">
        <f>SUM(F6:F8)</f>
        <v>0</v>
      </c>
      <c r="G9" s="26"/>
      <c r="H9" s="27">
        <f>SUM(H6:H8)</f>
        <v>0</v>
      </c>
      <c r="I9" s="28">
        <f>SUM(I6:I8)</f>
        <v>0</v>
      </c>
      <c r="J9" s="29" t="str">
        <f>+IF(AND(C9&gt;=D9,D9&gt;=E9,D9&gt;=F9,IF(AND(F9=0,G9=0),TRUE,IF(AND(F9&lt;&gt;0,G9&lt;&gt;0),TRUE,FALSE))),"Jó felosztás vagy kitöltve","Rossz felosztás vagy töltse ki a darabszámot!")</f>
        <v>Jó felosztás vagy kitöltve</v>
      </c>
      <c r="K9" s="30"/>
      <c r="L9" s="30"/>
      <c r="M9" s="89">
        <f t="shared" si="0"/>
        <v>0</v>
      </c>
      <c r="N9" s="89">
        <f t="shared" si="1"/>
        <v>0</v>
      </c>
      <c r="O9" s="19"/>
    </row>
    <row r="10" spans="1:15" ht="15" customHeight="1">
      <c r="A10" s="128" t="s">
        <v>15</v>
      </c>
      <c r="B10" s="31" t="s">
        <v>16</v>
      </c>
      <c r="C10" s="32"/>
      <c r="D10" s="32"/>
      <c r="E10" s="32"/>
      <c r="F10" s="16">
        <f>+D10-E10</f>
        <v>0</v>
      </c>
      <c r="G10" s="130"/>
      <c r="H10" s="32"/>
      <c r="I10" s="33"/>
      <c r="J10" s="18" t="str">
        <f>+IF(AND(C10&gt;=D10,D10&gt;=E10,D10&gt;=F10,M10=0,N10&gt;=0),"Jó felosztás","Rossz felosztás")</f>
        <v>Jó felosztás</v>
      </c>
      <c r="M10" s="89">
        <f t="shared" si="0"/>
        <v>0</v>
      </c>
      <c r="N10" s="89">
        <f t="shared" si="1"/>
        <v>0</v>
      </c>
      <c r="O10" s="19"/>
    </row>
    <row r="11" spans="1:15" ht="15">
      <c r="A11" s="128"/>
      <c r="B11" s="20" t="s">
        <v>17</v>
      </c>
      <c r="C11" s="21"/>
      <c r="D11" s="21"/>
      <c r="E11" s="21"/>
      <c r="F11" s="22">
        <f>+D11-E11</f>
        <v>0</v>
      </c>
      <c r="G11" s="130"/>
      <c r="H11" s="21"/>
      <c r="I11" s="23"/>
      <c r="J11" s="18" t="str">
        <f>+IF(AND(C11&gt;=D11,D11&gt;=E11,D11&gt;=F11,M11=0,N11&gt;=0),"Jó felosztás","Rossz felosztás")</f>
        <v>Jó felosztás</v>
      </c>
      <c r="M11" s="89">
        <f t="shared" si="0"/>
        <v>0</v>
      </c>
      <c r="N11" s="89">
        <f t="shared" si="1"/>
        <v>0</v>
      </c>
      <c r="O11" s="19"/>
    </row>
    <row r="12" spans="1:15" ht="15">
      <c r="A12" s="128"/>
      <c r="B12" s="20" t="s">
        <v>18</v>
      </c>
      <c r="C12" s="21"/>
      <c r="D12" s="21"/>
      <c r="E12" s="21"/>
      <c r="F12" s="22">
        <f>+D12-E12</f>
        <v>0</v>
      </c>
      <c r="G12" s="131"/>
      <c r="H12" s="21"/>
      <c r="I12" s="23"/>
      <c r="J12" s="18" t="str">
        <f>+IF(AND(C12&gt;=D12,D12&gt;=E12,D12&gt;=F12,M12=0,N12&gt;=0),"Jó felosztás","Rossz felosztás")</f>
        <v>Jó felosztás</v>
      </c>
      <c r="M12" s="89">
        <f t="shared" si="0"/>
        <v>0</v>
      </c>
      <c r="N12" s="89">
        <f t="shared" si="1"/>
        <v>0</v>
      </c>
      <c r="O12" s="19"/>
    </row>
    <row r="13" spans="1:15" ht="15.75" thickBot="1">
      <c r="A13" s="128"/>
      <c r="B13" s="34" t="s">
        <v>14</v>
      </c>
      <c r="C13" s="24">
        <f>SUM(C10:C12)</f>
        <v>0</v>
      </c>
      <c r="D13" s="24">
        <f>SUM(D10:D12)</f>
        <v>0</v>
      </c>
      <c r="E13" s="24">
        <f>SUM(E10:E12)</f>
        <v>0</v>
      </c>
      <c r="F13" s="24">
        <f>SUM(F10:F12)</f>
        <v>0</v>
      </c>
      <c r="G13" s="35"/>
      <c r="H13" s="36">
        <f>SUM(H10:H12)</f>
        <v>0</v>
      </c>
      <c r="I13" s="37">
        <f>SUM(I10:I12)</f>
        <v>0</v>
      </c>
      <c r="J13" s="29" t="str">
        <f>+IF(AND(C13&gt;=D13,D13&gt;=E13,D13&gt;=F13,IF(AND(F13=0,G13=0),TRUE,IF(AND(F13&lt;&gt;0,G13&lt;&gt;0),TRUE,FALSE))),"Jó felosztás vagy kitöltve","Rossz felosztás vagy töltse ki a darabszámot!")</f>
        <v>Jó felosztás vagy kitöltve</v>
      </c>
      <c r="K13" s="30"/>
      <c r="L13" s="30"/>
      <c r="M13" s="89">
        <f t="shared" si="0"/>
        <v>0</v>
      </c>
      <c r="N13" s="89">
        <f t="shared" si="1"/>
        <v>0</v>
      </c>
      <c r="O13" s="19"/>
    </row>
    <row r="14" spans="1:15" ht="15" customHeight="1">
      <c r="A14" s="92" t="s">
        <v>19</v>
      </c>
      <c r="B14" s="38" t="s">
        <v>20</v>
      </c>
      <c r="C14" s="39"/>
      <c r="D14" s="39"/>
      <c r="E14" s="39"/>
      <c r="F14" s="16">
        <f>+D14-E14</f>
        <v>0</v>
      </c>
      <c r="G14" s="121"/>
      <c r="H14" s="39"/>
      <c r="I14" s="40"/>
      <c r="J14" s="18" t="str">
        <f>+IF(AND(C14&gt;=D14,D14&gt;=E14,D14&gt;=F14,M14=0,N14&gt;=0),"Jó felosztás","Rossz felosztás")</f>
        <v>Jó felosztás</v>
      </c>
      <c r="M14" s="89">
        <f t="shared" si="0"/>
        <v>0</v>
      </c>
      <c r="N14" s="89">
        <f t="shared" si="1"/>
        <v>0</v>
      </c>
      <c r="O14" s="19"/>
    </row>
    <row r="15" spans="1:15" ht="15">
      <c r="A15" s="128"/>
      <c r="B15" s="20" t="s">
        <v>21</v>
      </c>
      <c r="C15" s="21"/>
      <c r="D15" s="21"/>
      <c r="E15" s="21"/>
      <c r="F15" s="22">
        <f>+D15-E15</f>
        <v>0</v>
      </c>
      <c r="G15" s="132"/>
      <c r="H15" s="41"/>
      <c r="I15" s="42"/>
      <c r="J15" s="18" t="str">
        <f>+IF(AND(C15&gt;=D15,D15&gt;=E15,D15&gt;=F15,M15=0,N15&gt;=0),"Jó felosztás","Rossz felosztás")</f>
        <v>Jó felosztás</v>
      </c>
      <c r="M15" s="89">
        <f t="shared" si="0"/>
        <v>0</v>
      </c>
      <c r="N15" s="89">
        <f t="shared" si="1"/>
        <v>0</v>
      </c>
      <c r="O15" s="19"/>
    </row>
    <row r="16" spans="1:15" ht="15">
      <c r="A16" s="128"/>
      <c r="B16" s="20" t="s">
        <v>22</v>
      </c>
      <c r="C16" s="41"/>
      <c r="D16" s="41"/>
      <c r="E16" s="41"/>
      <c r="F16" s="22">
        <f>+D16-E16</f>
        <v>0</v>
      </c>
      <c r="G16" s="132"/>
      <c r="H16" s="21"/>
      <c r="I16" s="23"/>
      <c r="J16" s="18" t="str">
        <f>+IF(AND(C16&gt;=D16,D16&gt;=E16,D16&gt;=F16,M16=0,N16&gt;=0),"Jó felosztás","Rossz felosztás")</f>
        <v>Jó felosztás</v>
      </c>
      <c r="M16" s="89">
        <f t="shared" si="0"/>
        <v>0</v>
      </c>
      <c r="N16" s="89">
        <f t="shared" si="1"/>
        <v>0</v>
      </c>
      <c r="O16" s="19"/>
    </row>
    <row r="17" spans="1:15" ht="15">
      <c r="A17" s="128"/>
      <c r="B17" s="20" t="s">
        <v>23</v>
      </c>
      <c r="C17" s="21"/>
      <c r="D17" s="21"/>
      <c r="E17" s="21"/>
      <c r="F17" s="22">
        <f>+D17-E17</f>
        <v>0</v>
      </c>
      <c r="G17" s="132"/>
      <c r="H17" s="21"/>
      <c r="I17" s="23"/>
      <c r="J17" s="18" t="str">
        <f>+IF(AND(C17&gt;=D17,D17&gt;=E17,D17&gt;=F17,M17=0,N17&gt;=0),"Jó felosztás","Rossz felosztás")</f>
        <v>Jó felosztás</v>
      </c>
      <c r="M17" s="89">
        <f t="shared" si="0"/>
        <v>0</v>
      </c>
      <c r="N17" s="89">
        <f t="shared" si="1"/>
        <v>0</v>
      </c>
      <c r="O17" s="19"/>
    </row>
    <row r="18" spans="1:14" ht="30">
      <c r="A18" s="128"/>
      <c r="B18" s="43" t="s">
        <v>24</v>
      </c>
      <c r="C18" s="21"/>
      <c r="D18" s="41"/>
      <c r="E18" s="41"/>
      <c r="F18" s="22">
        <f>+D18-E18</f>
        <v>0</v>
      </c>
      <c r="G18" s="132"/>
      <c r="H18" s="107"/>
      <c r="I18" s="23"/>
      <c r="J18" s="18" t="str">
        <f>+IF(AND(C18&gt;=D18,D18&gt;=E18,D18&gt;=F18,N18&gt;=0),"Jó felosztás","Rossz felosztás")</f>
        <v>Jó felosztás</v>
      </c>
      <c r="M18" s="89">
        <f t="shared" si="0"/>
        <v>0</v>
      </c>
      <c r="N18" s="89">
        <f>I18-E18</f>
        <v>0</v>
      </c>
    </row>
    <row r="19" spans="1:14" ht="45">
      <c r="A19" s="128"/>
      <c r="B19" s="44" t="s">
        <v>25</v>
      </c>
      <c r="C19" s="21"/>
      <c r="D19" s="110"/>
      <c r="E19" s="111"/>
      <c r="F19" s="112"/>
      <c r="G19" s="132"/>
      <c r="H19" s="108"/>
      <c r="I19" s="23"/>
      <c r="J19" s="18" t="str">
        <f>+IF(N19=0,"Helyes","Ebben a sorban P-nek egyeznie kell Z-vel")</f>
        <v>Helyes</v>
      </c>
      <c r="M19" s="89">
        <f>C19-I19</f>
        <v>0</v>
      </c>
      <c r="N19" s="89">
        <f>C19-I19</f>
        <v>0</v>
      </c>
    </row>
    <row r="20" spans="1:14" ht="60">
      <c r="A20" s="128"/>
      <c r="B20" s="45" t="s">
        <v>26</v>
      </c>
      <c r="C20" s="21"/>
      <c r="D20" s="113"/>
      <c r="E20" s="114"/>
      <c r="F20" s="115"/>
      <c r="G20" s="133"/>
      <c r="H20" s="109"/>
      <c r="I20" s="23"/>
      <c r="J20" s="18" t="str">
        <f>+IF(N20=0,"Helyes","Ebben a sorban P-nek egyeznie kell Z-vel")</f>
        <v>Helyes</v>
      </c>
      <c r="M20" s="89">
        <f>C20-I20</f>
        <v>0</v>
      </c>
      <c r="N20" s="89">
        <f>C20-I20</f>
        <v>0</v>
      </c>
    </row>
    <row r="21" spans="1:14" ht="15.75" thickBot="1">
      <c r="A21" s="129"/>
      <c r="B21" s="24" t="s">
        <v>14</v>
      </c>
      <c r="C21" s="24">
        <f>SUM(C14:C20)</f>
        <v>0</v>
      </c>
      <c r="D21" s="24">
        <f>SUM(D14:D18)</f>
        <v>0</v>
      </c>
      <c r="E21" s="24">
        <f>SUM(E14:E18)</f>
        <v>0</v>
      </c>
      <c r="F21" s="24">
        <f>SUM(F14:F18)</f>
        <v>0</v>
      </c>
      <c r="G21" s="26"/>
      <c r="H21" s="27">
        <f>SUM(H14:H18)</f>
        <v>0</v>
      </c>
      <c r="I21" s="28">
        <f>SUM(I14:I20)</f>
        <v>0</v>
      </c>
      <c r="J21" s="29" t="str">
        <f>+IF(AND(C21&gt;=D21,D21&gt;=E21,D21&gt;=F21,IF(AND(F21=0,G21=0),TRUE,IF(AND(F21&lt;&gt;0,G21&lt;&gt;0),TRUE,FALSE))),"Jó felosztás vagy kitöltve","Rossz felosztás vagy töltse ki a darabszámot!")</f>
        <v>Jó felosztás vagy kitöltve</v>
      </c>
      <c r="K21" s="30"/>
      <c r="L21" s="30"/>
      <c r="M21" s="89">
        <f t="shared" si="0"/>
        <v>0</v>
      </c>
      <c r="N21" s="89">
        <f>I21-E21</f>
        <v>0</v>
      </c>
    </row>
    <row r="22" spans="1:14" ht="60">
      <c r="A22" s="46" t="s">
        <v>27</v>
      </c>
      <c r="B22" s="47" t="s">
        <v>28</v>
      </c>
      <c r="C22" s="48"/>
      <c r="D22" s="48"/>
      <c r="E22" s="48"/>
      <c r="F22" s="22">
        <f>+D22-E22</f>
        <v>0</v>
      </c>
      <c r="G22" s="49"/>
      <c r="H22" s="48"/>
      <c r="I22" s="50"/>
      <c r="J22" s="18" t="str">
        <f>+IF(AND(C22&gt;=D22,D22&gt;=E22,D22&gt;=F22),"Jó felosztás","Rossz felosztás")</f>
        <v>Jó felosztás</v>
      </c>
      <c r="M22" s="89">
        <f t="shared" si="0"/>
        <v>0</v>
      </c>
      <c r="N22" s="89">
        <f>I22-E22</f>
        <v>0</v>
      </c>
    </row>
    <row r="23" spans="1:14" ht="15.75" thickBot="1">
      <c r="A23" s="116" t="s">
        <v>14</v>
      </c>
      <c r="B23" s="117"/>
      <c r="C23" s="51">
        <f>C9+C13+C21+C22</f>
        <v>0</v>
      </c>
      <c r="D23" s="51">
        <f>D9+D13+D21+D22</f>
        <v>0</v>
      </c>
      <c r="E23" s="51">
        <f>E9+E13+E21+E22</f>
        <v>0</v>
      </c>
      <c r="F23" s="51">
        <f>F22+F21+F13+F9</f>
        <v>0</v>
      </c>
      <c r="G23" s="52">
        <f>G9+G13+G21</f>
        <v>0</v>
      </c>
      <c r="H23" s="52">
        <f>H9+H13+H21+H22</f>
        <v>0</v>
      </c>
      <c r="I23" s="53">
        <f>I9+I13+I21+I22</f>
        <v>0</v>
      </c>
      <c r="J23" s="18" t="str">
        <f>+IF(M23=0,"Helyes","Téves felosztás!")</f>
        <v>Helyes</v>
      </c>
      <c r="M23" s="89">
        <f t="shared" si="0"/>
        <v>0</v>
      </c>
      <c r="N23" s="89">
        <f>I23-E23</f>
        <v>0</v>
      </c>
    </row>
    <row r="24" spans="1:10" ht="33.75" customHeight="1">
      <c r="A24" s="54" t="s">
        <v>29</v>
      </c>
      <c r="B24" s="118" t="s">
        <v>30</v>
      </c>
      <c r="C24" s="119"/>
      <c r="D24" s="55"/>
      <c r="E24" s="55"/>
      <c r="F24" s="22">
        <f>+D24-E24</f>
        <v>0</v>
      </c>
      <c r="G24" s="120"/>
      <c r="H24" s="121"/>
      <c r="I24" s="122"/>
      <c r="J24" s="18" t="str">
        <f>+IF(AND(D24&lt;=D23,E24&lt;=E23),"Helyes","Az (E) sor értékei nem lehetnek nagyobbak a fölötte levő összesennél")</f>
        <v>Helyes</v>
      </c>
    </row>
    <row r="25" spans="1:10" ht="33.75" customHeight="1" thickBot="1">
      <c r="A25" s="56" t="s">
        <v>31</v>
      </c>
      <c r="B25" s="126" t="s">
        <v>32</v>
      </c>
      <c r="C25" s="127"/>
      <c r="D25" s="57"/>
      <c r="E25" s="57"/>
      <c r="F25" s="22">
        <f>+D25-E25</f>
        <v>0</v>
      </c>
      <c r="G25" s="123"/>
      <c r="H25" s="124"/>
      <c r="I25" s="125"/>
      <c r="J25" s="18" t="str">
        <f>+IF(AND(D25&lt;=D23,E25&lt;=E23),"Helyes","Az (E) sor értékei nem lehetnek nagyobbak a fölötte levő összesennél")</f>
        <v>Helyes</v>
      </c>
    </row>
    <row r="26" spans="1:9" ht="15" customHeight="1">
      <c r="A26" s="58" t="s">
        <v>33</v>
      </c>
      <c r="B26" s="94" t="s">
        <v>34</v>
      </c>
      <c r="C26" s="95"/>
      <c r="D26" s="95"/>
      <c r="E26" s="95"/>
      <c r="F26" s="95"/>
      <c r="G26" s="95"/>
      <c r="H26" s="96"/>
      <c r="I26" s="88">
        <v>1</v>
      </c>
    </row>
    <row r="27" spans="1:9" ht="15" customHeight="1">
      <c r="A27" s="59" t="s">
        <v>35</v>
      </c>
      <c r="B27" s="97" t="s">
        <v>63</v>
      </c>
      <c r="C27" s="98"/>
      <c r="D27" s="98"/>
      <c r="E27" s="98"/>
      <c r="F27" s="98"/>
      <c r="G27" s="98"/>
      <c r="H27" s="99"/>
      <c r="I27" s="60">
        <f>F23*I26</f>
        <v>0</v>
      </c>
    </row>
    <row r="28" spans="1:9" ht="15" customHeight="1">
      <c r="A28" s="61" t="s">
        <v>36</v>
      </c>
      <c r="B28" s="97" t="s">
        <v>64</v>
      </c>
      <c r="C28" s="98"/>
      <c r="D28" s="98"/>
      <c r="E28" s="98"/>
      <c r="F28" s="98"/>
      <c r="G28" s="98"/>
      <c r="H28" s="99"/>
      <c r="I28" s="62"/>
    </row>
    <row r="29" spans="1:9" ht="15" customHeight="1">
      <c r="A29" s="61" t="s">
        <v>37</v>
      </c>
      <c r="B29" s="97" t="s">
        <v>38</v>
      </c>
      <c r="C29" s="98"/>
      <c r="D29" s="98"/>
      <c r="E29" s="98"/>
      <c r="F29" s="98"/>
      <c r="G29" s="98"/>
      <c r="H29" s="99"/>
      <c r="I29" s="60">
        <f>I27/2-I28+I30</f>
        <v>0</v>
      </c>
    </row>
    <row r="30" spans="1:9" ht="15.75" customHeight="1" thickBot="1">
      <c r="A30" s="61" t="s">
        <v>39</v>
      </c>
      <c r="B30" s="100" t="s">
        <v>40</v>
      </c>
      <c r="C30" s="101"/>
      <c r="D30" s="101"/>
      <c r="E30" s="101"/>
      <c r="F30" s="101"/>
      <c r="G30" s="101"/>
      <c r="H30" s="102"/>
      <c r="I30" s="63">
        <f>I27/4</f>
        <v>0</v>
      </c>
    </row>
    <row r="31" spans="1:11" ht="16.5" thickBot="1">
      <c r="A31" s="103" t="s">
        <v>41</v>
      </c>
      <c r="B31" s="104"/>
      <c r="C31" s="105"/>
      <c r="D31" s="105"/>
      <c r="E31" s="105"/>
      <c r="F31" s="105"/>
      <c r="G31" s="105"/>
      <c r="H31" s="105"/>
      <c r="I31" s="105"/>
      <c r="J31" s="105"/>
      <c r="K31" s="106"/>
    </row>
    <row r="32" spans="1:14" ht="48.75" thickBot="1">
      <c r="A32" s="92" t="s">
        <v>42</v>
      </c>
      <c r="B32" s="93"/>
      <c r="C32" s="64" t="s">
        <v>43</v>
      </c>
      <c r="D32" s="65" t="s">
        <v>44</v>
      </c>
      <c r="E32" s="66" t="s">
        <v>45</v>
      </c>
      <c r="F32" s="67" t="s">
        <v>46</v>
      </c>
      <c r="G32" s="67" t="s">
        <v>47</v>
      </c>
      <c r="H32" s="67" t="s">
        <v>48</v>
      </c>
      <c r="I32" s="67" t="s">
        <v>49</v>
      </c>
      <c r="J32" s="67" t="s">
        <v>50</v>
      </c>
      <c r="K32" s="68" t="s">
        <v>65</v>
      </c>
      <c r="L32" s="69" t="str">
        <f>+IF(AND(OR(C48&lt;=29691,C48=0),OR(D48&gt;29691,D48=0),OR(E48&lt;0.5,E48=0),OR(AND(F48&gt;=0.5,F48&lt;=100),F48=0),OR(AND(G48&gt;100,G48&lt;=1000),G48=0),OR(AND(H48&gt;1000,H48&lt;=2000),H48=0),OR(AND(I48&gt;2000,I48&lt;=5000),I48=0),OR(AND(J48&gt;5000,J48&lt;=15000),J48=0),OR(AND(K48&gt;15000,K48&lt;=29691),K48=0)),"Jó átlag, vagy kitöltendő","Rossz átlag")</f>
        <v>Jó átlag, vagy kitöltendő</v>
      </c>
      <c r="N32" s="91"/>
    </row>
    <row r="33" spans="1:12" ht="45" customHeight="1">
      <c r="A33" s="70" t="s">
        <v>51</v>
      </c>
      <c r="B33" s="71" t="s">
        <v>52</v>
      </c>
      <c r="C33" s="72">
        <f aca="true" t="shared" si="2" ref="C33:K33">C34+C35</f>
        <v>0</v>
      </c>
      <c r="D33" s="73">
        <f t="shared" si="2"/>
        <v>0</v>
      </c>
      <c r="E33" s="72">
        <f t="shared" si="2"/>
        <v>0</v>
      </c>
      <c r="F33" s="74">
        <f t="shared" si="2"/>
        <v>0</v>
      </c>
      <c r="G33" s="74">
        <f t="shared" si="2"/>
        <v>0</v>
      </c>
      <c r="H33" s="74">
        <f t="shared" si="2"/>
        <v>0</v>
      </c>
      <c r="I33" s="74">
        <f t="shared" si="2"/>
        <v>0</v>
      </c>
      <c r="J33" s="74">
        <f t="shared" si="2"/>
        <v>0</v>
      </c>
      <c r="K33" s="75">
        <f t="shared" si="2"/>
        <v>0</v>
      </c>
      <c r="L33" s="18" t="str">
        <f>IF((C33)=SUM(E33:K33),"Helyes","(T)1-nek egyeznie kell a (T)11-(T)17 oszlopok összegével")</f>
        <v>Helyes</v>
      </c>
    </row>
    <row r="34" spans="1:13" ht="45" customHeight="1">
      <c r="A34" s="76" t="s">
        <v>53</v>
      </c>
      <c r="B34" s="77" t="s">
        <v>54</v>
      </c>
      <c r="C34" s="78"/>
      <c r="D34" s="79"/>
      <c r="E34" s="78"/>
      <c r="F34" s="21"/>
      <c r="G34" s="21"/>
      <c r="H34" s="21"/>
      <c r="I34" s="21"/>
      <c r="J34" s="21"/>
      <c r="K34" s="23"/>
      <c r="L34" s="18" t="str">
        <f>+IF(OR(ISBLANK(C34),ISBLANK(D34),ISBLANK(E34),ISBLANK(F34),ISBLANK(G34),ISBLANK(H34),ISBLANK(I34),ISBLANK(J34),ISBLANK(K34)),"Kitöltendő cellák 0-val, vagy értékkel","Minden cella kitöltött")</f>
        <v>Kitöltendő cellák 0-val, vagy értékkel</v>
      </c>
      <c r="M34" s="91"/>
    </row>
    <row r="35" spans="1:15" ht="45" customHeight="1" thickBot="1">
      <c r="A35" s="80" t="s">
        <v>55</v>
      </c>
      <c r="B35" s="81" t="s">
        <v>56</v>
      </c>
      <c r="C35" s="82"/>
      <c r="D35" s="83"/>
      <c r="E35" s="82"/>
      <c r="F35" s="84"/>
      <c r="G35" s="84"/>
      <c r="H35" s="84"/>
      <c r="I35" s="84"/>
      <c r="J35" s="84"/>
      <c r="K35" s="85"/>
      <c r="L35" s="18" t="str">
        <f>+IF(OR(ISBLANK(C35),ISBLANK(D35),ISBLANK(E35),ISBLANK(F35),ISBLANK(G35),ISBLANK(H35),ISBLANK(I35),ISBLANK(J35),ISBLANK(K35)),"Kitöltendő cellák 0-val, vagy értékkel","Minden cella kitöltött")</f>
        <v>Kitöltendő cellák 0-val, vagy értékkel</v>
      </c>
      <c r="M35" s="91"/>
      <c r="N35" s="91"/>
      <c r="O35" s="19"/>
    </row>
    <row r="36" spans="1:12" ht="45" customHeight="1">
      <c r="A36" s="70" t="s">
        <v>57</v>
      </c>
      <c r="B36" s="86" t="s">
        <v>58</v>
      </c>
      <c r="C36" s="72">
        <f aca="true" t="shared" si="3" ref="C36:K36">C37+C38</f>
        <v>0</v>
      </c>
      <c r="D36" s="73">
        <f t="shared" si="3"/>
        <v>0</v>
      </c>
      <c r="E36" s="72">
        <f t="shared" si="3"/>
        <v>0</v>
      </c>
      <c r="F36" s="74">
        <f t="shared" si="3"/>
        <v>0</v>
      </c>
      <c r="G36" s="74">
        <f t="shared" si="3"/>
        <v>0</v>
      </c>
      <c r="H36" s="74">
        <f t="shared" si="3"/>
        <v>0</v>
      </c>
      <c r="I36" s="74">
        <f t="shared" si="3"/>
        <v>0</v>
      </c>
      <c r="J36" s="74">
        <f t="shared" si="3"/>
        <v>0</v>
      </c>
      <c r="K36" s="75">
        <f t="shared" si="3"/>
        <v>0</v>
      </c>
      <c r="L36" s="18" t="str">
        <f>IF(AND(C36=SUM(E36:K36),SUM(C36:D36)=F23),"Helyes","(T)1 + (T)2 összegnek egyeznie kell (T) összesennel és (T)1-nek egyeznie kell a (T)11-(T)17 oszlopok összegével")</f>
        <v>Helyes</v>
      </c>
    </row>
    <row r="37" spans="1:13" ht="45" customHeight="1">
      <c r="A37" s="76" t="s">
        <v>59</v>
      </c>
      <c r="B37" s="77" t="s">
        <v>60</v>
      </c>
      <c r="C37" s="78"/>
      <c r="D37" s="79"/>
      <c r="E37" s="78"/>
      <c r="F37" s="21"/>
      <c r="G37" s="21"/>
      <c r="H37" s="21"/>
      <c r="I37" s="21"/>
      <c r="J37" s="21"/>
      <c r="K37" s="23"/>
      <c r="L37" s="18" t="str">
        <f>+IF(OR(ISBLANK(C37),ISBLANK(D37),ISBLANK(E37),ISBLANK(F37),ISBLANK(G37),ISBLANK(H37),ISBLANK(I37),ISBLANK(J37),ISBLANK(K37)),"Kitöltendő cellák 0-val, vagy értékkel","Minden cella kitöltött")</f>
        <v>Kitöltendő cellák 0-val, vagy értékkel</v>
      </c>
      <c r="M37" s="91"/>
    </row>
    <row r="38" spans="1:12" ht="45" customHeight="1" thickBot="1">
      <c r="A38" s="80" t="s">
        <v>61</v>
      </c>
      <c r="B38" s="87" t="s">
        <v>62</v>
      </c>
      <c r="C38" s="82"/>
      <c r="D38" s="83"/>
      <c r="E38" s="82"/>
      <c r="F38" s="84"/>
      <c r="G38" s="84"/>
      <c r="H38" s="84"/>
      <c r="I38" s="84"/>
      <c r="J38" s="84"/>
      <c r="K38" s="85"/>
      <c r="L38" s="18" t="str">
        <f>+IF(OR(ISBLANK(C38),ISBLANK(D38),ISBLANK(E38),ISBLANK(F38),ISBLANK(G38),ISBLANK(H38),ISBLANK(I38),ISBLANK(J38),ISBLANK(K38)),"Kitöltendő cellák 0-val, vagy értékkel","Minden cella kitöltött")</f>
        <v>Kitöltendő cellák 0-val, vagy értékkel</v>
      </c>
    </row>
  </sheetData>
  <sheetProtection password="EAEF" sheet="1" objects="1" scenarios="1"/>
  <mergeCells count="25">
    <mergeCell ref="A5:B5"/>
    <mergeCell ref="B1:H1"/>
    <mergeCell ref="A2:B2"/>
    <mergeCell ref="A3:B3"/>
    <mergeCell ref="C3:F3"/>
    <mergeCell ref="A4:I4"/>
    <mergeCell ref="A6:A9"/>
    <mergeCell ref="G6:G8"/>
    <mergeCell ref="A10:A13"/>
    <mergeCell ref="G10:G12"/>
    <mergeCell ref="A14:A21"/>
    <mergeCell ref="G14:G20"/>
    <mergeCell ref="H18:H20"/>
    <mergeCell ref="D19:F20"/>
    <mergeCell ref="A23:B23"/>
    <mergeCell ref="B24:C24"/>
    <mergeCell ref="G24:I25"/>
    <mergeCell ref="B25:C25"/>
    <mergeCell ref="A32:B32"/>
    <mergeCell ref="B26:H26"/>
    <mergeCell ref="B27:H27"/>
    <mergeCell ref="B28:H28"/>
    <mergeCell ref="B29:H29"/>
    <mergeCell ref="B30:H30"/>
    <mergeCell ref="A31:K31"/>
  </mergeCells>
  <conditionalFormatting sqref="C32">
    <cfRule type="expression" priority="15" dxfId="6" stopIfTrue="1">
      <formula>AND(C48&gt;=0,C48&lt;=31113,OR(NOT(ISBLANK(C34)),NOT(ISBLANK(C35))))</formula>
    </cfRule>
  </conditionalFormatting>
  <conditionalFormatting sqref="D32">
    <cfRule type="expression" priority="14" dxfId="6" stopIfTrue="1">
      <formula>D48&gt;31113</formula>
    </cfRule>
  </conditionalFormatting>
  <conditionalFormatting sqref="E32">
    <cfRule type="expression" priority="13" dxfId="6" stopIfTrue="1">
      <formula>AND(E48&gt;=0,E48&lt;=0.5,OR(NOT(ISBLANK(E34)),NOT(ISBLANK(E35))))</formula>
    </cfRule>
  </conditionalFormatting>
  <conditionalFormatting sqref="F32">
    <cfRule type="expression" priority="12" dxfId="6" stopIfTrue="1">
      <formula>AND(F48&gt;0.5,F48&lt;=100)</formula>
    </cfRule>
  </conditionalFormatting>
  <conditionalFormatting sqref="G32">
    <cfRule type="expression" priority="11" dxfId="6" stopIfTrue="1">
      <formula>AND(G48&gt;100,G48&lt;=1000)</formula>
    </cfRule>
  </conditionalFormatting>
  <conditionalFormatting sqref="H32">
    <cfRule type="expression" priority="10" dxfId="6" stopIfTrue="1">
      <formula>AND(H48&gt;1000,H48&lt;=2000)</formula>
    </cfRule>
  </conditionalFormatting>
  <conditionalFormatting sqref="I32">
    <cfRule type="expression" priority="9" dxfId="6" stopIfTrue="1">
      <formula>AND(I48&gt;2000,I48&lt;=5000)</formula>
    </cfRule>
  </conditionalFormatting>
  <conditionalFormatting sqref="J32">
    <cfRule type="expression" priority="8" dxfId="6" stopIfTrue="1">
      <formula>AND(J48&gt;5000,J48&lt;=15000)</formula>
    </cfRule>
  </conditionalFormatting>
  <conditionalFormatting sqref="K32">
    <cfRule type="expression" priority="7" dxfId="6" stopIfTrue="1">
      <formula>AND(K48&gt;15000,K48&lt;=31113)</formula>
    </cfRule>
  </conditionalFormatting>
  <conditionalFormatting sqref="G9 C6:E8 G13 C14:E18 C19:C20 G21">
    <cfRule type="cellIs" priority="6" dxfId="15" operator="lessThan" stopIfTrue="1">
      <formula>0</formula>
    </cfRule>
  </conditionalFormatting>
  <conditionalFormatting sqref="C6:E12 D24:E25">
    <cfRule type="cellIs" priority="5" dxfId="15" operator="lessThan" stopIfTrue="1">
      <formula>0</formula>
    </cfRule>
  </conditionalFormatting>
  <conditionalFormatting sqref="I18:I20">
    <cfRule type="cellIs" priority="1" dxfId="15" operator="lessThan" stopIfTrue="1">
      <formula>0</formula>
    </cfRule>
  </conditionalFormatting>
  <conditionalFormatting sqref="H6:I8">
    <cfRule type="cellIs" priority="4" dxfId="15" operator="lessThan" stopIfTrue="1">
      <formula>0</formula>
    </cfRule>
  </conditionalFormatting>
  <conditionalFormatting sqref="H10:I12">
    <cfRule type="cellIs" priority="3" dxfId="15" operator="lessThan" stopIfTrue="1">
      <formula>0</formula>
    </cfRule>
  </conditionalFormatting>
  <conditionalFormatting sqref="H14:I17">
    <cfRule type="cellIs" priority="2" dxfId="15" operator="lessThan" stopIfTrue="1">
      <formula>0</formula>
    </cfRule>
  </conditionalFormatting>
  <printOptions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Anita</dc:creator>
  <cp:keywords/>
  <dc:description/>
  <cp:lastModifiedBy>Glasz Richárd</cp:lastModifiedBy>
  <cp:lastPrinted>2014-05-15T13:12:31Z</cp:lastPrinted>
  <dcterms:created xsi:type="dcterms:W3CDTF">2014-05-15T12:52:42Z</dcterms:created>
  <dcterms:modified xsi:type="dcterms:W3CDTF">2014-05-21T13:54:06Z</dcterms:modified>
  <cp:category/>
  <cp:version/>
  <cp:contentType/>
  <cp:contentStatus/>
</cp:coreProperties>
</file>